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5195" windowHeight="11760"/>
  </bookViews>
  <sheets>
    <sheet name="Лист1" sheetId="1" r:id="rId1"/>
    <sheet name="Лист2" sheetId="2" r:id="rId2"/>
    <sheet name="Лист3" sheetId="3" r:id="rId3"/>
  </sheets>
  <definedNames>
    <definedName name="_xlnm.Print_Area" localSheetId="0">Лист1!$A$1:$F$66</definedName>
  </definedNames>
  <calcPr calcId="125725"/>
</workbook>
</file>

<file path=xl/calcChain.xml><?xml version="1.0" encoding="utf-8"?>
<calcChain xmlns="http://schemas.openxmlformats.org/spreadsheetml/2006/main">
  <c r="C12" i="1"/>
  <c r="C11"/>
  <c r="C62"/>
  <c r="C52"/>
  <c r="C49"/>
  <c r="C48"/>
  <c r="C45"/>
  <c r="C46"/>
  <c r="C36"/>
  <c r="C53"/>
  <c r="C43"/>
  <c r="D15"/>
  <c r="E15"/>
  <c r="F15"/>
  <c r="C15"/>
  <c r="C37"/>
  <c r="C34"/>
  <c r="D53"/>
  <c r="E53"/>
  <c r="F53"/>
  <c r="C18"/>
  <c r="D64"/>
  <c r="E64"/>
  <c r="F64"/>
  <c r="C64"/>
  <c r="D65"/>
  <c r="F25"/>
  <c r="F18"/>
  <c r="E25"/>
  <c r="E18"/>
  <c r="C25"/>
  <c r="D33"/>
  <c r="E33"/>
  <c r="E14"/>
  <c r="E13"/>
  <c r="E11"/>
  <c r="F33"/>
  <c r="F14"/>
  <c r="F13"/>
  <c r="F11"/>
  <c r="D18"/>
  <c r="D14"/>
  <c r="D13"/>
  <c r="D11"/>
  <c r="C33"/>
  <c r="D12"/>
  <c r="C14"/>
  <c r="C13"/>
</calcChain>
</file>

<file path=xl/sharedStrings.xml><?xml version="1.0" encoding="utf-8"?>
<sst xmlns="http://schemas.openxmlformats.org/spreadsheetml/2006/main" count="122" uniqueCount="120">
  <si>
    <t>Дотации бюджетам субъектов Российской Федерации и муниципальных образований</t>
  </si>
  <si>
    <t>Дотации бюджетам муниципальных районов на выравнивание  бюджетной обеспеченности</t>
  </si>
  <si>
    <t>Субсидии бюджетам субъектов Российской Федерации и муниципальных образований (межбюджетные субсидии)</t>
  </si>
  <si>
    <t>Субвенции бюджетам субъектов Российской Федерации и муниципальных образований</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</si>
  <si>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</si>
  <si>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Наименование</t>
  </si>
  <si>
    <t>Код бюджетной классификации</t>
  </si>
  <si>
    <t>ДОХОДЫ, ВСЕГО</t>
  </si>
  <si>
    <t>Налоговые и неналоговые доходы</t>
  </si>
  <si>
    <t>10000000000000000</t>
  </si>
  <si>
    <t>Безвозмездные поступления</t>
  </si>
  <si>
    <t>20000000000000000</t>
  </si>
  <si>
    <t>Безвозмездные поступления от других бюджетов бюджетной системы Российской Федерации</t>
  </si>
  <si>
    <t>20200000000000000</t>
  </si>
  <si>
    <t>Субвенции бюджетам муниципальных районов на осуществление государственных полномочий по расчету и предоставлению дотаций на выравнивание бюджетной обеспеченности поселений</t>
  </si>
  <si>
    <t xml:space="preserve">              района "О бюджете Пестовского муниципального</t>
  </si>
  <si>
    <t xml:space="preserve">              к Решению Думы Пестовского муниципального</t>
  </si>
  <si>
    <t xml:space="preserve">              Приложение 1</t>
  </si>
  <si>
    <t xml:space="preserve">                                                                                                                                                                     (тыс.руб.)</t>
  </si>
  <si>
    <t>Субвенции бюджетам муниципальных районов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</si>
  <si>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Субвенции бюджетам муниципальных районов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</si>
  <si>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Субвенции бюджетам муниципальных районов на организацию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приведения скотомогильников на территории Новгородской области в соответствие с ветеринарно-санитарными правилами сбора, утилизации и уничтожения биологических отходов, а также содержания скотомогильников на территории Новгородской области в соответствии с ветеринарно-санитарными правилами сбора, утилизации и уничтожения биологических отходов</t>
  </si>
  <si>
    <t xml:space="preserve">Субсидии бюджетам муниципальных районов на формирование муниципальных дорожных фондов </t>
  </si>
  <si>
    <t>Субсидии бюджетам муниципальных районов на софинансирование расходов муниципальных казенных, бюджетных и автономных учреждений по приобретению коммунальных услуг</t>
  </si>
  <si>
    <t>2020 год</t>
  </si>
  <si>
    <t>Субвенции бюджетам муниципальных районов на содержание штатных единиц, осуществляющих отдельные государственные полномочия области</t>
  </si>
  <si>
    <t>Субвенции бюджетам муниципальных районов на осуществление отдельных государственных полномочий по оказанию мер социальной поддержки обучающимся муниципальных образовательных организаций</t>
  </si>
  <si>
    <t xml:space="preserve">Субсидии бюджетам муниципальных районов на приобретение или изготовление бланков документов об образовании и (или) о квалификации муниципальными образовательными организациями </t>
  </si>
  <si>
    <t>Субсидии бюджетам муниципальных районов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</si>
  <si>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2021 год</t>
  </si>
  <si>
    <t>Субвенции бюджетам муниципальных районов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</si>
  <si>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Иные межбюджетные трансферты</t>
  </si>
  <si>
    <t xml:space="preserve">Прогнозируемые поступления доходов в  бюджет Пестовского муниципального района </t>
  </si>
  <si>
    <t>20215000000000150</t>
  </si>
  <si>
    <t>20229999057151150</t>
  </si>
  <si>
    <t>20229999057208150</t>
  </si>
  <si>
    <t>20229999057212150</t>
  </si>
  <si>
    <t>20229999057230150</t>
  </si>
  <si>
    <t>20230000000000150</t>
  </si>
  <si>
    <t>20230021050000150</t>
  </si>
  <si>
    <t>20230024057004150</t>
  </si>
  <si>
    <t>20230024057006150</t>
  </si>
  <si>
    <t>20230024057010150</t>
  </si>
  <si>
    <t>20230024057028150</t>
  </si>
  <si>
    <t>20230024057050150</t>
  </si>
  <si>
    <t>20230024057057150</t>
  </si>
  <si>
    <t>20230024057065150</t>
  </si>
  <si>
    <t>20230024057071150</t>
  </si>
  <si>
    <t>20230024057072150</t>
  </si>
  <si>
    <t>20230027050000150</t>
  </si>
  <si>
    <t>20230029050000150</t>
  </si>
  <si>
    <t>20235082050000150</t>
  </si>
  <si>
    <t>20235118050000150</t>
  </si>
  <si>
    <t>20235120050000150</t>
  </si>
  <si>
    <t>20235930050000150</t>
  </si>
  <si>
    <t>20240000000000150</t>
  </si>
  <si>
    <t xml:space="preserve">              района на 2020 год и на плановый период 2021 и 2022 годов"</t>
  </si>
  <si>
    <t>на 2020 год и на плановый период 2021 и 2022 годов</t>
  </si>
  <si>
    <t>2022 год</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</si>
  <si>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</si>
  <si>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</si>
  <si>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</si>
  <si>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Субвенции бюджетам муниципальных районов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 </t>
  </si>
  <si>
    <t>Субвенции бюджетам муниципальных районов на ежемесячное денежное вознаграждение за классное руководство</t>
  </si>
  <si>
    <t>Иные межбюджетные трансферты, передаваемые бюджетам муниципальных районов на частичную компенсацию дополнительных расходов на повышение оплаты труда работников бюджетной сферы на 2020 год</t>
  </si>
  <si>
    <t>20249999057141150</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</si>
  <si>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</si>
  <si>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20240014050000150</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</si>
  <si>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t>
  </si>
  <si>
    <t>20249999057138150</t>
  </si>
  <si>
    <t>Иные межбюджетные трансферты бюджетам муниципальных районов на финансовое обеспечение деятельности центров образования цифрового и гуманитарного профилей в общеобразовательных муниципальных организациях</t>
  </si>
  <si>
    <t>20249999057137150</t>
  </si>
  <si>
    <t>Субвенции бюджетам муниципальных районов на обеспечение деятельности центров образования цифрового и гуманитарного профилей в общеобразовательных муниципальных организациях</t>
  </si>
  <si>
    <t>20230024057002150</t>
  </si>
  <si>
    <t>20225210050000150</t>
  </si>
  <si>
    <t>20225169050000150</t>
  </si>
  <si>
    <t>20225255050000150</t>
  </si>
  <si>
    <t>Субсидия бюджетам муниципальных районов на поддержку отрасли культуры</t>
  </si>
  <si>
    <t>20225519050000150</t>
  </si>
  <si>
    <t>20225467050000150</t>
  </si>
  <si>
    <t>20225081050000150</t>
  </si>
  <si>
    <t>20225497050000150</t>
  </si>
  <si>
    <t>Иные межбюджетные трансферты бюджетам муниципальных районов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t>
  </si>
  <si>
    <t>Субвенции бюджетам муниципальных районов на компенсацию части платы детей, посещающих частные и муниципальные образовательные организации, реализующие образовательную программу дошкольного образования</t>
  </si>
  <si>
    <t>Субвенции бюджетам муниципальных районов на обнспечение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</si>
  <si>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Субсидии бюджетам муниципальных районов на внедрение целевой модели цифровой образовательной среды в общеобразовательных организациях</t>
  </si>
  <si>
    <t>Субсидии бюджетам муниципальных районов на реализацию мероприятий по благоустройству зданий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</si>
  <si>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муниципальных районов на обеспечение развития и укрепления материально-технической базы домов культуры, подведомственных органам местного самоуправления муниципальных районов, реализующим полномочия в сфере культуры, в населенных пунктах с числом жителей до 50 тысяч человек</t>
  </si>
  <si>
    <t>Субсидии бюджетам муниципальных районов на государственную поддержку спортивных организаций, осуществляющих подготовку спортивного резерва для сборных команд, в том числе спортивных сборных команд Российской Федерации</t>
  </si>
  <si>
    <t>Субсидии бюджетам муниципальных районов на софинансирование расходных обязательств муниципальных образований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</si>
  <si>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гумманитарного профилей в общеобразовательных организациях, расположенных в сельской местности и малых городах</t>
  </si>
  <si>
    <t>21800000000000150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</si>
  <si>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</si>
  <si>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21860010050000150</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</si>
  <si>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</si>
  <si>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Иные межбюджетные трансферты бюджетам муниципальных районов на благоустройство игровых площадок образовательных организаций, реализующих программы дошкольного образования</t>
  </si>
  <si>
    <t>20249999057032150</t>
  </si>
  <si>
    <t>20225299050000150</t>
  </si>
  <si>
    <t>Субсидии бюджетам муниципальных районов на софинансирование расходных обязательств, возникших при реализации мероприятий муниципальных программ в области водоснабжения и водоотведения</t>
  </si>
  <si>
    <t>20229999057237150</t>
  </si>
  <si>
    <t xml:space="preserve">Иные межбюджетные трансферты бюджетам муниципальных районов на организацию дополнительного профессионального образования и участия в семинарах служащих, муниципальных служащих, а также работников муниципальных учреждений в сфере повышения эффективности бюджетных расходов </t>
  </si>
  <si>
    <t>20249999057134150</t>
  </si>
  <si>
    <t xml:space="preserve">Субсидии бюджетам муниципальных районов на обустройство и восстановление воинских захоронений </t>
  </si>
  <si>
    <t>20249999057223150</t>
  </si>
  <si>
    <t>Иные межбюджетные трансферты, передаваемые бюджетам муниципальных районов Новгородской области на реализацию муниципального проекта "Твой школьный бюджет"</t>
  </si>
  <si>
    <t>20249999057224150</t>
  </si>
  <si>
    <t>20249999057226150</t>
  </si>
  <si>
    <t>Иные межбюджетные трансферты, передаваемые бюджетам муниципальных районов Новгородской области на обеспечение развития информационно-телекоммуникационной инфраструктуры объектов общеобразовательных организаций на 2020 год</t>
  </si>
  <si>
    <t>20249999057225150</t>
  </si>
  <si>
    <t>Дотации бюджетам муниципальных районов на поддержку мер по обеспечению сбалансированности бюджетов на 2020 год</t>
  </si>
  <si>
    <t>20215002050000150</t>
  </si>
  <si>
    <t>20220000000000150</t>
  </si>
  <si>
    <t>20215001050000150</t>
  </si>
  <si>
    <t xml:space="preserve">Иные межбюджетные трансферты, передаваемые бюджетам муниципальных районов Новгородской области для оплаты труда работников муниципальных организаций, учреждений, фонд оплаты которых формируется полностью за счет доходов организаций, учреждений, полученных от осуществления приносящей доход деятельности на 2020 год. </t>
  </si>
  <si>
    <t>Иные межбюджетные трансферты, передаваемые бюджетам муниципальных районов Новгородской области на возмещение в 2020 году педагогическим работникам муниципальных образовательных организаций дополнительного образования детей расходов за пользование услугами информационно-телекоммуникационных сетей общего пользования, в том числе сети "Интернет", связанных с организацией дистанционного обучения в период ограничений, установленных в связи с введением режима повышенной готовности на территории Новгородской области, на 2020 год</t>
  </si>
  <si>
    <t>20225304050000150</t>
  </si>
  <si>
    <t>Субсидии бюджетам муниципальных районов на организацию бесплатного горячего питания обучающихся, получающих начальное общее образование в муниципальных образовательных организациях</t>
  </si>
  <si>
    <t xml:space="preserve">Субвенции бюджетам муниципальных районов на  ежемесячное денежное вознаграждение за классное руководство педагогическим работникам муниципальных общеобразовательных организаций (источником финансового обеспечения которых является иной межбюджетный трансферт из федерального бюджета)    </t>
  </si>
  <si>
    <t>20235303050000150</t>
  </si>
  <si>
    <t>Субвенции бюджетам муниципальных районов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 сверх уровня предусмотренного соглашением)</t>
  </si>
</sst>
</file>

<file path=xl/styles.xml><?xml version="1.0" encoding="utf-8"?>
<styleSheet xmlns="http://schemas.openxmlformats.org/spreadsheetml/2006/main">
  <numFmts count="2">
    <numFmt numFmtId="171" formatCode="_-* #,##0.00_р_._-;\-* #,##0.00_р_._-;_-* &quot;-&quot;??_р_._-;_-@_-"/>
    <numFmt numFmtId="182" formatCode="#,##0.00000"/>
  </numFmts>
  <fonts count="11">
    <font>
      <sz val="10"/>
      <name val="Arial Cyr"/>
      <charset val="204"/>
    </font>
    <font>
      <sz val="10"/>
      <name val="Arial Cyr"/>
      <charset val="204"/>
    </font>
    <font>
      <b/>
      <sz val="10"/>
      <name val="Arial Cyr"/>
      <charset val="204"/>
    </font>
    <font>
      <sz val="12"/>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1"/>
      <name val="Arial Cyr"/>
      <charset val="204"/>
    </font>
    <font>
      <sz val="12"/>
      <name val="Arial Cyr"/>
      <charset val="204"/>
    </font>
    <font>
      <sz val="10"/>
      <name val="Arial Cyr"/>
      <charset val="204"/>
    </font>
    <font>
      <sz val="8"/>
      <color indexed="8"/>
      <name val="Arial Cyr"/>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4">
    <xf numFmtId="0" fontId="0" fillId="0" borderId="0"/>
    <xf numFmtId="49" fontId="10" fillId="0" borderId="1">
      <alignment horizontal="left" vertical="top" wrapText="1"/>
    </xf>
    <xf numFmtId="0" fontId="9" fillId="0" borderId="0"/>
    <xf numFmtId="171" fontId="1" fillId="0" borderId="0" applyFont="0" applyFill="0" applyBorder="0" applyAlignment="0" applyProtection="0"/>
  </cellStyleXfs>
  <cellXfs count="49">
    <xf numFmtId="0" fontId="0" fillId="0" borderId="0" xfId="0"/>
    <xf numFmtId="49" fontId="3" fillId="2" borderId="2" xfId="0" applyNumberFormat="1" applyFont="1" applyFill="1" applyBorder="1" applyAlignment="1" applyProtection="1">
      <alignment horizontal="center" wrapText="1"/>
    </xf>
    <xf numFmtId="0" fontId="6" fillId="2" borderId="2" xfId="0" quotePrefix="1" applyNumberFormat="1" applyFont="1" applyFill="1" applyBorder="1" applyAlignment="1" applyProtection="1">
      <alignment horizontal="left" wrapText="1"/>
    </xf>
    <xf numFmtId="0" fontId="3" fillId="2" borderId="2" xfId="0" applyNumberFormat="1" applyFont="1" applyFill="1" applyBorder="1" applyAlignment="1" applyProtection="1">
      <alignment horizontal="left" wrapText="1"/>
    </xf>
    <xf numFmtId="0" fontId="3" fillId="2" borderId="2" xfId="0" applyFont="1" applyFill="1" applyBorder="1" applyAlignment="1">
      <alignment wrapText="1"/>
    </xf>
    <xf numFmtId="49" fontId="6" fillId="2" borderId="2" xfId="0" applyNumberFormat="1" applyFont="1" applyFill="1" applyBorder="1" applyAlignment="1" applyProtection="1">
      <alignment horizontal="center" wrapText="1"/>
    </xf>
    <xf numFmtId="0" fontId="3" fillId="0" borderId="2" xfId="0" applyFont="1" applyBorder="1" applyAlignment="1">
      <alignment wrapText="1"/>
    </xf>
    <xf numFmtId="49" fontId="3" fillId="0" borderId="2" xfId="3" applyNumberFormat="1" applyFont="1" applyBorder="1" applyAlignment="1">
      <alignment horizontal="center"/>
    </xf>
    <xf numFmtId="49" fontId="4" fillId="2" borderId="2" xfId="0" applyNumberFormat="1" applyFont="1" applyFill="1" applyBorder="1" applyAlignment="1" applyProtection="1">
      <alignment horizontal="left" wrapText="1"/>
    </xf>
    <xf numFmtId="1" fontId="4" fillId="2" borderId="2" xfId="0" quotePrefix="1" applyNumberFormat="1" applyFont="1" applyFill="1" applyBorder="1" applyAlignment="1" applyProtection="1">
      <alignment horizontal="center"/>
    </xf>
    <xf numFmtId="182" fontId="4" fillId="2" borderId="2" xfId="0" applyNumberFormat="1" applyFont="1" applyFill="1" applyBorder="1" applyAlignment="1" applyProtection="1">
      <alignment horizontal="center"/>
    </xf>
    <xf numFmtId="0" fontId="4" fillId="2" borderId="2" xfId="0" applyNumberFormat="1" applyFont="1" applyFill="1" applyBorder="1" applyAlignment="1" applyProtection="1">
      <alignment horizontal="left" wrapText="1"/>
    </xf>
    <xf numFmtId="49" fontId="4" fillId="2" borderId="2" xfId="0" applyNumberFormat="1" applyFont="1" applyFill="1" applyBorder="1" applyAlignment="1" applyProtection="1">
      <alignment horizontal="center" wrapText="1"/>
    </xf>
    <xf numFmtId="0" fontId="3" fillId="2" borderId="2" xfId="0" quotePrefix="1" applyNumberFormat="1" applyFont="1" applyFill="1" applyBorder="1" applyAlignment="1" applyProtection="1">
      <alignment horizontal="left" wrapText="1"/>
    </xf>
    <xf numFmtId="0" fontId="6" fillId="2" borderId="2" xfId="0" applyNumberFormat="1" applyFont="1" applyFill="1" applyBorder="1" applyAlignment="1" applyProtection="1">
      <alignment horizontal="left" wrapText="1"/>
    </xf>
    <xf numFmtId="182" fontId="3" fillId="0" borderId="2" xfId="0" applyNumberFormat="1" applyFont="1" applyFill="1" applyBorder="1" applyAlignment="1" applyProtection="1">
      <alignment horizontal="center" wrapText="1"/>
    </xf>
    <xf numFmtId="182" fontId="0" fillId="0" borderId="2" xfId="0" applyNumberFormat="1" applyBorder="1"/>
    <xf numFmtId="182" fontId="3" fillId="0" borderId="2" xfId="0" applyNumberFormat="1" applyFont="1" applyBorder="1" applyAlignment="1">
      <alignment horizontal="center"/>
    </xf>
    <xf numFmtId="182" fontId="4" fillId="0" borderId="2" xfId="0" applyNumberFormat="1" applyFont="1" applyFill="1" applyBorder="1" applyAlignment="1" applyProtection="1">
      <alignment horizontal="center" wrapText="1"/>
    </xf>
    <xf numFmtId="182" fontId="4" fillId="2" borderId="2" xfId="0" applyNumberFormat="1" applyFont="1" applyFill="1" applyBorder="1" applyAlignment="1" applyProtection="1">
      <alignment horizontal="center" wrapText="1"/>
    </xf>
    <xf numFmtId="182" fontId="6" fillId="0" borderId="2" xfId="0" applyNumberFormat="1" applyFont="1" applyFill="1" applyBorder="1" applyAlignment="1" applyProtection="1">
      <alignment horizontal="center" wrapText="1"/>
    </xf>
    <xf numFmtId="182" fontId="6" fillId="2" borderId="2" xfId="0" applyNumberFormat="1" applyFont="1" applyFill="1" applyBorder="1" applyAlignment="1" applyProtection="1">
      <alignment horizontal="center" wrapText="1"/>
    </xf>
    <xf numFmtId="182" fontId="3" fillId="2" borderId="2" xfId="0" applyNumberFormat="1" applyFont="1" applyFill="1" applyBorder="1" applyAlignment="1" applyProtection="1">
      <alignment horizontal="center" wrapText="1"/>
    </xf>
    <xf numFmtId="182" fontId="8" fillId="0" borderId="2" xfId="0" applyNumberFormat="1" applyFont="1" applyBorder="1" applyAlignment="1">
      <alignment horizontal="center"/>
    </xf>
    <xf numFmtId="182" fontId="5" fillId="0" borderId="2" xfId="0" applyNumberFormat="1" applyFont="1" applyFill="1" applyBorder="1" applyAlignment="1" applyProtection="1">
      <alignment horizontal="center" wrapText="1"/>
    </xf>
    <xf numFmtId="182" fontId="3" fillId="0" borderId="2" xfId="3" applyNumberFormat="1" applyFont="1" applyBorder="1" applyAlignment="1">
      <alignment horizontal="center"/>
    </xf>
    <xf numFmtId="0" fontId="3" fillId="0" borderId="2" xfId="0" applyNumberFormat="1" applyFont="1" applyFill="1" applyBorder="1" applyAlignment="1" applyProtection="1">
      <alignment horizontal="left" wrapText="1"/>
    </xf>
    <xf numFmtId="49" fontId="3" fillId="0" borderId="2" xfId="0" applyNumberFormat="1" applyFont="1" applyBorder="1" applyAlignment="1">
      <alignment horizontal="center"/>
    </xf>
    <xf numFmtId="182" fontId="3" fillId="3" borderId="2" xfId="0" applyNumberFormat="1" applyFont="1" applyFill="1" applyBorder="1" applyAlignment="1" applyProtection="1">
      <alignment horizontal="center" wrapText="1"/>
    </xf>
    <xf numFmtId="182" fontId="5" fillId="3" borderId="2" xfId="0" applyNumberFormat="1" applyFont="1" applyFill="1" applyBorder="1" applyAlignment="1" applyProtection="1">
      <alignment horizontal="center" wrapText="1"/>
    </xf>
    <xf numFmtId="49" fontId="3" fillId="3" borderId="2" xfId="0" applyNumberFormat="1" applyFont="1" applyFill="1" applyBorder="1" applyAlignment="1" applyProtection="1">
      <alignment horizontal="center" wrapText="1"/>
    </xf>
    <xf numFmtId="0" fontId="3" fillId="0" borderId="2" xfId="0" applyFont="1" applyFill="1" applyBorder="1" applyAlignment="1">
      <alignment wrapText="1"/>
    </xf>
    <xf numFmtId="49" fontId="3" fillId="0" borderId="2" xfId="3" applyNumberFormat="1" applyFont="1" applyFill="1" applyBorder="1" applyAlignment="1">
      <alignment horizontal="center"/>
    </xf>
    <xf numFmtId="182" fontId="0" fillId="0" borderId="2" xfId="0" applyNumberFormat="1" applyFill="1" applyBorder="1"/>
    <xf numFmtId="182" fontId="3" fillId="0" borderId="2" xfId="0" applyNumberFormat="1" applyFont="1" applyFill="1" applyBorder="1" applyAlignment="1">
      <alignment horizontal="center"/>
    </xf>
    <xf numFmtId="182" fontId="3" fillId="0" borderId="2" xfId="3" applyNumberFormat="1" applyFont="1" applyFill="1" applyBorder="1" applyAlignment="1">
      <alignment horizontal="center"/>
    </xf>
    <xf numFmtId="49" fontId="3" fillId="0" borderId="2" xfId="0" applyNumberFormat="1" applyFont="1" applyFill="1" applyBorder="1" applyAlignment="1" applyProtection="1">
      <alignment horizontal="center" wrapText="1"/>
    </xf>
    <xf numFmtId="0" fontId="3" fillId="3" borderId="2" xfId="0" applyNumberFormat="1" applyFont="1" applyFill="1" applyBorder="1" applyAlignment="1" applyProtection="1">
      <alignment horizontal="left" wrapText="1"/>
    </xf>
    <xf numFmtId="182" fontId="0" fillId="3" borderId="2" xfId="0" applyNumberFormat="1" applyFill="1" applyBorder="1"/>
    <xf numFmtId="182" fontId="3" fillId="3" borderId="2" xfId="0" applyNumberFormat="1" applyFont="1" applyFill="1" applyBorder="1" applyAlignment="1">
      <alignment horizontal="center"/>
    </xf>
    <xf numFmtId="182" fontId="8" fillId="3" borderId="2" xfId="0" applyNumberFormat="1" applyFont="1" applyFill="1" applyBorder="1" applyAlignment="1">
      <alignment horizontal="center"/>
    </xf>
    <xf numFmtId="0" fontId="3" fillId="3" borderId="2" xfId="0" applyFont="1" applyFill="1" applyBorder="1" applyAlignment="1">
      <alignment wrapText="1"/>
    </xf>
    <xf numFmtId="49" fontId="3" fillId="3" borderId="2" xfId="3" applyNumberFormat="1" applyFont="1" applyFill="1" applyBorder="1" applyAlignment="1">
      <alignment horizontal="center"/>
    </xf>
    <xf numFmtId="0" fontId="2" fillId="0" borderId="0" xfId="0" applyFont="1" applyAlignment="1">
      <alignment horizontal="center"/>
    </xf>
    <xf numFmtId="0" fontId="0" fillId="0" borderId="0" xfId="0" applyAlignment="1">
      <alignment horizontal="right"/>
    </xf>
    <xf numFmtId="0" fontId="7" fillId="0" borderId="0" xfId="0" applyNumberFormat="1" applyFont="1" applyFill="1" applyBorder="1" applyAlignment="1" applyProtection="1">
      <alignment horizontal="right"/>
    </xf>
    <xf numFmtId="49" fontId="3" fillId="0" borderId="2" xfId="0" applyNumberFormat="1" applyFont="1" applyFill="1" applyBorder="1" applyAlignment="1" applyProtection="1">
      <alignment horizontal="center" vertical="center" wrapText="1"/>
    </xf>
    <xf numFmtId="49" fontId="3" fillId="0" borderId="2" xfId="0" quotePrefix="1" applyNumberFormat="1" applyFont="1" applyFill="1" applyBorder="1" applyAlignment="1" applyProtection="1">
      <alignment horizontal="center" vertical="center" wrapText="1"/>
    </xf>
    <xf numFmtId="0" fontId="8" fillId="0" borderId="2" xfId="0" applyFont="1" applyBorder="1" applyAlignment="1">
      <alignment horizontal="center" vertical="center"/>
    </xf>
  </cellXfs>
  <cellStyles count="4">
    <cellStyle name="xl30" xfId="1"/>
    <cellStyle name="Обычный" xfId="0" builtinId="0"/>
    <cellStyle name="Обычный 2" xfId="2"/>
    <cellStyle name="Финансовый" xfId="3"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65"/>
  <sheetViews>
    <sheetView tabSelected="1" view="pageBreakPreview" zoomScaleNormal="100" zoomScaleSheetLayoutView="100" workbookViewId="0">
      <selection activeCell="C12" sqref="C12"/>
    </sheetView>
  </sheetViews>
  <sheetFormatPr defaultRowHeight="12.75"/>
  <cols>
    <col min="1" max="1" width="64.28515625" customWidth="1"/>
    <col min="2" max="2" width="24.28515625" customWidth="1"/>
    <col min="3" max="3" width="17.5703125" customWidth="1"/>
    <col min="4" max="4" width="9.140625" hidden="1" customWidth="1"/>
    <col min="5" max="5" width="15.28515625" customWidth="1"/>
    <col min="6" max="6" width="14.7109375" customWidth="1"/>
  </cols>
  <sheetData>
    <row r="1" spans="1:6">
      <c r="A1" s="44" t="s">
        <v>17</v>
      </c>
      <c r="B1" s="44"/>
      <c r="C1" s="44"/>
      <c r="D1" s="44"/>
      <c r="E1" s="44"/>
      <c r="F1" s="44"/>
    </row>
    <row r="2" spans="1:6">
      <c r="A2" s="44" t="s">
        <v>16</v>
      </c>
      <c r="B2" s="44"/>
      <c r="C2" s="44"/>
      <c r="D2" s="44"/>
      <c r="E2" s="44"/>
      <c r="F2" s="44"/>
    </row>
    <row r="3" spans="1:6">
      <c r="A3" s="44" t="s">
        <v>15</v>
      </c>
      <c r="B3" s="44"/>
      <c r="C3" s="44"/>
      <c r="D3" s="44"/>
      <c r="E3" s="44"/>
      <c r="F3" s="44"/>
    </row>
    <row r="4" spans="1:6">
      <c r="A4" s="44" t="s">
        <v>56</v>
      </c>
      <c r="B4" s="44"/>
      <c r="C4" s="44"/>
      <c r="D4" s="44"/>
      <c r="E4" s="44"/>
      <c r="F4" s="44"/>
    </row>
    <row r="6" spans="1:6">
      <c r="A6" s="43" t="s">
        <v>32</v>
      </c>
      <c r="B6" s="43"/>
      <c r="C6" s="43"/>
      <c r="D6" s="43"/>
      <c r="E6" s="43"/>
      <c r="F6" s="43"/>
    </row>
    <row r="7" spans="1:6">
      <c r="A7" s="43" t="s">
        <v>57</v>
      </c>
      <c r="B7" s="43"/>
      <c r="C7" s="43"/>
      <c r="D7" s="43"/>
      <c r="E7" s="43"/>
      <c r="F7" s="43"/>
    </row>
    <row r="8" spans="1:6" ht="14.25">
      <c r="A8" s="45" t="s">
        <v>18</v>
      </c>
      <c r="B8" s="45"/>
      <c r="C8" s="45"/>
      <c r="D8" s="45"/>
      <c r="E8" s="45"/>
      <c r="F8" s="45"/>
    </row>
    <row r="9" spans="1:6" ht="12.75" customHeight="1">
      <c r="A9" s="46" t="s">
        <v>5</v>
      </c>
      <c r="B9" s="46" t="s">
        <v>6</v>
      </c>
      <c r="C9" s="48" t="s">
        <v>24</v>
      </c>
      <c r="D9" s="48" t="s">
        <v>29</v>
      </c>
      <c r="E9" s="48" t="s">
        <v>29</v>
      </c>
      <c r="F9" s="48" t="s">
        <v>58</v>
      </c>
    </row>
    <row r="10" spans="1:6" ht="18.75" customHeight="1">
      <c r="A10" s="47"/>
      <c r="B10" s="47"/>
      <c r="C10" s="48"/>
      <c r="D10" s="48"/>
      <c r="E10" s="48"/>
      <c r="F10" s="48"/>
    </row>
    <row r="11" spans="1:6" ht="25.5" customHeight="1">
      <c r="A11" s="8" t="s">
        <v>7</v>
      </c>
      <c r="B11" s="9"/>
      <c r="C11" s="10">
        <f>C12+C13</f>
        <v>509640.49484999996</v>
      </c>
      <c r="D11" s="10" t="e">
        <f>D12+D13</f>
        <v>#REF!</v>
      </c>
      <c r="E11" s="10">
        <f>E12+E13</f>
        <v>439299.90961999999</v>
      </c>
      <c r="F11" s="10">
        <f>F12+F13</f>
        <v>431499.66529999999</v>
      </c>
    </row>
    <row r="12" spans="1:6" ht="15.75" customHeight="1">
      <c r="A12" s="11" t="s">
        <v>8</v>
      </c>
      <c r="B12" s="12" t="s">
        <v>9</v>
      </c>
      <c r="C12" s="19">
        <f>225646.1-1070.9-14600</f>
        <v>209975.2</v>
      </c>
      <c r="D12" s="19" t="e">
        <f>#REF!+#REF!</f>
        <v>#REF!</v>
      </c>
      <c r="E12" s="19">
        <v>226097.6</v>
      </c>
      <c r="F12" s="19">
        <v>230304.5</v>
      </c>
    </row>
    <row r="13" spans="1:6" ht="19.5" customHeight="1">
      <c r="A13" s="14" t="s">
        <v>10</v>
      </c>
      <c r="B13" s="5" t="s">
        <v>11</v>
      </c>
      <c r="C13" s="21">
        <f>C14</f>
        <v>299665.29484999995</v>
      </c>
      <c r="D13" s="21" t="e">
        <f>D14</f>
        <v>#REF!</v>
      </c>
      <c r="E13" s="21">
        <f>E14</f>
        <v>213202.30961999999</v>
      </c>
      <c r="F13" s="21">
        <f>F14</f>
        <v>201195.16530000002</v>
      </c>
    </row>
    <row r="14" spans="1:6" ht="40.5" customHeight="1">
      <c r="A14" s="14" t="s">
        <v>12</v>
      </c>
      <c r="B14" s="5" t="s">
        <v>13</v>
      </c>
      <c r="C14" s="21">
        <f>C15+C18+C33+C53+C64</f>
        <v>299665.29484999995</v>
      </c>
      <c r="D14" s="21" t="e">
        <f>D15+D18+D33+D53+D64</f>
        <v>#REF!</v>
      </c>
      <c r="E14" s="21">
        <f>E15+E18+E33+E53+E64</f>
        <v>213202.30961999999</v>
      </c>
      <c r="F14" s="21">
        <f>F15+F18+F33+F53+F64</f>
        <v>201195.16530000002</v>
      </c>
    </row>
    <row r="15" spans="1:6" ht="40.5" customHeight="1">
      <c r="A15" s="2" t="s">
        <v>0</v>
      </c>
      <c r="B15" s="5" t="s">
        <v>33</v>
      </c>
      <c r="C15" s="21">
        <f>C17+C16</f>
        <v>4140.7</v>
      </c>
      <c r="D15" s="21">
        <f>D17+D16</f>
        <v>0</v>
      </c>
      <c r="E15" s="21">
        <f>E17+E16</f>
        <v>0</v>
      </c>
      <c r="F15" s="21">
        <f>F17+F16</f>
        <v>0</v>
      </c>
    </row>
    <row r="16" spans="1:6" ht="40.5" customHeight="1">
      <c r="A16" s="13" t="s">
        <v>1</v>
      </c>
      <c r="B16" s="1" t="s">
        <v>112</v>
      </c>
      <c r="C16" s="15">
        <v>531</v>
      </c>
      <c r="D16" s="16"/>
      <c r="E16" s="23">
        <v>0</v>
      </c>
      <c r="F16" s="23">
        <v>0</v>
      </c>
    </row>
    <row r="17" spans="1:6" ht="38.25" customHeight="1">
      <c r="A17" s="37" t="s">
        <v>109</v>
      </c>
      <c r="B17" s="30" t="s">
        <v>110</v>
      </c>
      <c r="C17" s="28">
        <v>3609.7</v>
      </c>
      <c r="D17" s="38"/>
      <c r="E17" s="40">
        <v>0</v>
      </c>
      <c r="F17" s="23">
        <v>0</v>
      </c>
    </row>
    <row r="18" spans="1:6" ht="31.5">
      <c r="A18" s="2" t="s">
        <v>2</v>
      </c>
      <c r="B18" s="5" t="s">
        <v>111</v>
      </c>
      <c r="C18" s="20">
        <f>SUM(C19:C32)</f>
        <v>88526.961850000007</v>
      </c>
      <c r="D18" s="20">
        <f>SUM(D19:D31)</f>
        <v>1067.5</v>
      </c>
      <c r="E18" s="20">
        <f>SUM(E19:E31)</f>
        <v>19982.140479999998</v>
      </c>
      <c r="F18" s="20">
        <f>SUM(F19:F31)</f>
        <v>7762.6302299999998</v>
      </c>
    </row>
    <row r="19" spans="1:6" ht="78" customHeight="1">
      <c r="A19" s="3" t="s">
        <v>88</v>
      </c>
      <c r="B19" s="1" t="s">
        <v>80</v>
      </c>
      <c r="C19" s="15">
        <v>543.47500000000002</v>
      </c>
      <c r="D19" s="21"/>
      <c r="E19" s="22">
        <v>0</v>
      </c>
      <c r="F19" s="22">
        <v>0</v>
      </c>
    </row>
    <row r="20" spans="1:6" ht="91.5" customHeight="1">
      <c r="A20" s="26" t="s">
        <v>90</v>
      </c>
      <c r="B20" s="1" t="s">
        <v>75</v>
      </c>
      <c r="C20" s="15">
        <v>2234.10952</v>
      </c>
      <c r="D20" s="20"/>
      <c r="E20" s="15">
        <v>0</v>
      </c>
      <c r="F20" s="22">
        <v>0</v>
      </c>
    </row>
    <row r="21" spans="1:6" ht="51" customHeight="1">
      <c r="A21" s="3" t="s">
        <v>85</v>
      </c>
      <c r="B21" s="1" t="s">
        <v>74</v>
      </c>
      <c r="C21" s="15">
        <v>9036.6941100000004</v>
      </c>
      <c r="D21" s="15"/>
      <c r="E21" s="15">
        <v>2254.5500000000002</v>
      </c>
      <c r="F21" s="22">
        <v>0</v>
      </c>
    </row>
    <row r="22" spans="1:6" ht="79.5" customHeight="1">
      <c r="A22" s="3" t="s">
        <v>86</v>
      </c>
      <c r="B22" s="1" t="s">
        <v>76</v>
      </c>
      <c r="C22" s="15">
        <v>2500</v>
      </c>
      <c r="D22" s="15"/>
      <c r="E22" s="15">
        <v>4921.7</v>
      </c>
      <c r="F22" s="22">
        <v>0</v>
      </c>
    </row>
    <row r="23" spans="1:6" ht="35.25" customHeight="1">
      <c r="A23" s="3" t="s">
        <v>102</v>
      </c>
      <c r="B23" s="1" t="s">
        <v>97</v>
      </c>
      <c r="C23" s="15">
        <v>451</v>
      </c>
      <c r="D23" s="15"/>
      <c r="E23" s="15">
        <v>0</v>
      </c>
      <c r="F23" s="22">
        <v>0</v>
      </c>
    </row>
    <row r="24" spans="1:6" ht="61.5" customHeight="1">
      <c r="A24" s="3" t="s">
        <v>116</v>
      </c>
      <c r="B24" s="36" t="s">
        <v>115</v>
      </c>
      <c r="C24" s="15">
        <v>4755.6000000000004</v>
      </c>
      <c r="D24" s="15"/>
      <c r="E24" s="15">
        <v>0</v>
      </c>
      <c r="F24" s="22">
        <v>0</v>
      </c>
    </row>
    <row r="25" spans="1:6" ht="94.5" customHeight="1">
      <c r="A25" s="3" t="s">
        <v>87</v>
      </c>
      <c r="B25" s="1" t="s">
        <v>79</v>
      </c>
      <c r="C25" s="15">
        <f>1067.5+17.9</f>
        <v>1085.4000000000001</v>
      </c>
      <c r="D25" s="15">
        <v>1067.5</v>
      </c>
      <c r="E25" s="15">
        <f>1067.5+17.9</f>
        <v>1085.4000000000001</v>
      </c>
      <c r="F25" s="15">
        <f>1071.3+18</f>
        <v>1089.3</v>
      </c>
    </row>
    <row r="26" spans="1:6" ht="79.5" customHeight="1">
      <c r="A26" s="13" t="s">
        <v>89</v>
      </c>
      <c r="B26" s="1" t="s">
        <v>81</v>
      </c>
      <c r="C26" s="15">
        <v>811.59649999999999</v>
      </c>
      <c r="D26" s="15"/>
      <c r="E26" s="15">
        <v>736.19047999999998</v>
      </c>
      <c r="F26" s="15">
        <v>753.03022999999996</v>
      </c>
    </row>
    <row r="27" spans="1:6" ht="34.5" customHeight="1">
      <c r="A27" s="3" t="s">
        <v>77</v>
      </c>
      <c r="B27" s="1" t="s">
        <v>78</v>
      </c>
      <c r="C27" s="15">
        <v>175.3</v>
      </c>
      <c r="D27" s="15"/>
      <c r="E27" s="15">
        <v>5064</v>
      </c>
      <c r="F27" s="15">
        <v>0</v>
      </c>
    </row>
    <row r="28" spans="1:6" ht="33" customHeight="1">
      <c r="A28" s="3" t="s">
        <v>22</v>
      </c>
      <c r="B28" s="1" t="s">
        <v>34</v>
      </c>
      <c r="C28" s="24">
        <v>4335</v>
      </c>
      <c r="D28" s="33"/>
      <c r="E28" s="34">
        <v>4335</v>
      </c>
      <c r="F28" s="17">
        <v>4335</v>
      </c>
    </row>
    <row r="29" spans="1:6" ht="63">
      <c r="A29" s="4" t="s">
        <v>27</v>
      </c>
      <c r="B29" s="1" t="s">
        <v>35</v>
      </c>
      <c r="C29" s="15">
        <v>35</v>
      </c>
      <c r="D29" s="15"/>
      <c r="E29" s="15">
        <v>35</v>
      </c>
      <c r="F29" s="22">
        <v>35</v>
      </c>
    </row>
    <row r="30" spans="1:6" ht="94.5">
      <c r="A30" s="4" t="s">
        <v>28</v>
      </c>
      <c r="B30" s="1" t="s">
        <v>36</v>
      </c>
      <c r="C30" s="15">
        <v>1550.3</v>
      </c>
      <c r="D30" s="15"/>
      <c r="E30" s="15">
        <v>1550.3</v>
      </c>
      <c r="F30" s="22">
        <v>1550.3</v>
      </c>
    </row>
    <row r="31" spans="1:6" ht="63">
      <c r="A31" s="3" t="s">
        <v>23</v>
      </c>
      <c r="B31" s="1" t="s">
        <v>37</v>
      </c>
      <c r="C31" s="15">
        <v>60748</v>
      </c>
      <c r="D31" s="15"/>
      <c r="E31" s="15">
        <v>0</v>
      </c>
      <c r="F31" s="22">
        <v>0</v>
      </c>
    </row>
    <row r="32" spans="1:6" ht="63">
      <c r="A32" s="3" t="s">
        <v>98</v>
      </c>
      <c r="B32" s="1" t="s">
        <v>99</v>
      </c>
      <c r="C32" s="15">
        <v>265.48671999999999</v>
      </c>
      <c r="D32" s="15"/>
      <c r="E32" s="15">
        <v>0</v>
      </c>
      <c r="F32" s="22">
        <v>0</v>
      </c>
    </row>
    <row r="33" spans="1:6" ht="36.75" customHeight="1">
      <c r="A33" s="2" t="s">
        <v>3</v>
      </c>
      <c r="B33" s="5" t="s">
        <v>38</v>
      </c>
      <c r="C33" s="18">
        <f>SUM(C34:C52)</f>
        <v>200037.36799999996</v>
      </c>
      <c r="D33" s="18">
        <f>SUM(D34:D52)</f>
        <v>0</v>
      </c>
      <c r="E33" s="18">
        <f>SUM(E34:E52)</f>
        <v>192594.76913999999</v>
      </c>
      <c r="F33" s="18">
        <f>SUM(F34:F52)</f>
        <v>192862.13507000002</v>
      </c>
    </row>
    <row r="34" spans="1:6" ht="33.75" customHeight="1">
      <c r="A34" s="3" t="s">
        <v>63</v>
      </c>
      <c r="B34" s="1" t="s">
        <v>39</v>
      </c>
      <c r="C34" s="24">
        <f>1586.1-60</f>
        <v>1526.1</v>
      </c>
      <c r="D34" s="33"/>
      <c r="E34" s="35">
        <v>1586.1</v>
      </c>
      <c r="F34" s="25">
        <v>1586.1</v>
      </c>
    </row>
    <row r="35" spans="1:6" ht="49.5" customHeight="1">
      <c r="A35" s="3" t="s">
        <v>72</v>
      </c>
      <c r="B35" s="1" t="s">
        <v>73</v>
      </c>
      <c r="C35" s="24">
        <v>292.2</v>
      </c>
      <c r="D35" s="33"/>
      <c r="E35" s="35">
        <v>876.5</v>
      </c>
      <c r="F35" s="25">
        <v>876.5</v>
      </c>
    </row>
    <row r="36" spans="1:6" ht="112.5" customHeight="1">
      <c r="A36" s="3" t="s">
        <v>68</v>
      </c>
      <c r="B36" s="1" t="s">
        <v>40</v>
      </c>
      <c r="C36" s="24">
        <f>130626.2+851.2-34+2071-0.8</f>
        <v>133513.60000000001</v>
      </c>
      <c r="D36" s="33"/>
      <c r="E36" s="35">
        <v>128593.1</v>
      </c>
      <c r="F36" s="25">
        <v>128593.1</v>
      </c>
    </row>
    <row r="37" spans="1:6" ht="62.25" customHeight="1">
      <c r="A37" s="3" t="s">
        <v>26</v>
      </c>
      <c r="B37" s="1" t="s">
        <v>41</v>
      </c>
      <c r="C37" s="24">
        <f>7454.3-300</f>
        <v>7154.3</v>
      </c>
      <c r="D37" s="33"/>
      <c r="E37" s="34">
        <v>7640.8</v>
      </c>
      <c r="F37" s="17">
        <v>7640.8</v>
      </c>
    </row>
    <row r="38" spans="1:6" ht="62.25" customHeight="1">
      <c r="A38" s="3" t="s">
        <v>14</v>
      </c>
      <c r="B38" s="1" t="s">
        <v>42</v>
      </c>
      <c r="C38" s="15">
        <v>24193.1</v>
      </c>
      <c r="D38" s="33"/>
      <c r="E38" s="35">
        <v>18665.5</v>
      </c>
      <c r="F38" s="25">
        <v>18547.599999999999</v>
      </c>
    </row>
    <row r="39" spans="1:6" ht="48" customHeight="1">
      <c r="A39" s="3" t="s">
        <v>25</v>
      </c>
      <c r="B39" s="1" t="s">
        <v>43</v>
      </c>
      <c r="C39" s="15">
        <v>3179.5</v>
      </c>
      <c r="D39" s="33"/>
      <c r="E39" s="35">
        <v>3179.5</v>
      </c>
      <c r="F39" s="25">
        <v>3179.5</v>
      </c>
    </row>
    <row r="40" spans="1:6" ht="79.5" customHeight="1">
      <c r="A40" s="3" t="s">
        <v>20</v>
      </c>
      <c r="B40" s="1" t="s">
        <v>44</v>
      </c>
      <c r="C40" s="15">
        <v>999.4</v>
      </c>
      <c r="D40" s="33"/>
      <c r="E40" s="34">
        <v>999.4</v>
      </c>
      <c r="F40" s="17">
        <v>999.4</v>
      </c>
    </row>
    <row r="41" spans="1:6" ht="96.75" customHeight="1">
      <c r="A41" s="3" t="s">
        <v>30</v>
      </c>
      <c r="B41" s="1" t="s">
        <v>45</v>
      </c>
      <c r="C41" s="15">
        <v>284</v>
      </c>
      <c r="D41" s="33"/>
      <c r="E41" s="34">
        <v>284</v>
      </c>
      <c r="F41" s="17">
        <v>284</v>
      </c>
    </row>
    <row r="42" spans="1:6" ht="93" customHeight="1">
      <c r="A42" s="3" t="s">
        <v>19</v>
      </c>
      <c r="B42" s="1" t="s">
        <v>46</v>
      </c>
      <c r="C42" s="24">
        <v>5.5</v>
      </c>
      <c r="D42" s="33"/>
      <c r="E42" s="34">
        <v>5.5</v>
      </c>
      <c r="F42" s="17">
        <v>5.5</v>
      </c>
    </row>
    <row r="43" spans="1:6" ht="160.5" customHeight="1">
      <c r="A43" s="3" t="s">
        <v>21</v>
      </c>
      <c r="B43" s="1" t="s">
        <v>47</v>
      </c>
      <c r="C43" s="15">
        <f>14.1+293.8</f>
        <v>307.90000000000003</v>
      </c>
      <c r="D43" s="33"/>
      <c r="E43" s="34">
        <v>14.1</v>
      </c>
      <c r="F43" s="17">
        <v>14.1</v>
      </c>
    </row>
    <row r="44" spans="1:6" ht="66" customHeight="1">
      <c r="A44" s="3" t="s">
        <v>62</v>
      </c>
      <c r="B44" s="1" t="s">
        <v>48</v>
      </c>
      <c r="C44" s="15">
        <v>219</v>
      </c>
      <c r="D44" s="33"/>
      <c r="E44" s="34">
        <v>219</v>
      </c>
      <c r="F44" s="17">
        <v>219</v>
      </c>
    </row>
    <row r="45" spans="1:6" ht="48" customHeight="1">
      <c r="A45" s="13" t="s">
        <v>4</v>
      </c>
      <c r="B45" s="1" t="s">
        <v>49</v>
      </c>
      <c r="C45" s="15">
        <f>15115.8+500-1308</f>
        <v>14307.8</v>
      </c>
      <c r="D45" s="33"/>
      <c r="E45" s="34">
        <v>9251.1</v>
      </c>
      <c r="F45" s="17">
        <v>9351.1</v>
      </c>
    </row>
    <row r="46" spans="1:6" ht="79.5" customHeight="1">
      <c r="A46" s="13" t="s">
        <v>83</v>
      </c>
      <c r="B46" s="1" t="s">
        <v>50</v>
      </c>
      <c r="C46" s="15">
        <f>1840.4-700.4-186.1</f>
        <v>953.9</v>
      </c>
      <c r="D46" s="15"/>
      <c r="E46" s="15">
        <v>1790.4</v>
      </c>
      <c r="F46" s="17">
        <v>1840.4</v>
      </c>
    </row>
    <row r="47" spans="1:6" ht="79.5" customHeight="1">
      <c r="A47" s="3" t="s">
        <v>84</v>
      </c>
      <c r="B47" s="1" t="s">
        <v>51</v>
      </c>
      <c r="C47" s="15">
        <v>0</v>
      </c>
      <c r="D47" s="16"/>
      <c r="E47" s="15">
        <v>1378.5703100000001</v>
      </c>
      <c r="F47" s="17">
        <v>1387.7346500000001</v>
      </c>
    </row>
    <row r="48" spans="1:6" ht="73.5" customHeight="1">
      <c r="A48" s="37" t="s">
        <v>119</v>
      </c>
      <c r="B48" s="30" t="s">
        <v>51</v>
      </c>
      <c r="C48" s="28">
        <f>7137.2987+1225.04912-362.34782</f>
        <v>8000.0000000000009</v>
      </c>
      <c r="D48" s="38"/>
      <c r="E48" s="28">
        <v>6937.8988300000001</v>
      </c>
      <c r="F48" s="39">
        <v>6991.3004199999996</v>
      </c>
    </row>
    <row r="49" spans="1:6" ht="47.25" customHeight="1">
      <c r="A49" s="37" t="s">
        <v>59</v>
      </c>
      <c r="B49" s="30" t="s">
        <v>52</v>
      </c>
      <c r="C49" s="28">
        <f>566.3+59.4</f>
        <v>625.69999999999993</v>
      </c>
      <c r="D49" s="16"/>
      <c r="E49" s="17">
        <v>571.9</v>
      </c>
      <c r="F49" s="17">
        <v>595.20000000000005</v>
      </c>
    </row>
    <row r="50" spans="1:6" ht="63.75" customHeight="1">
      <c r="A50" s="3" t="s">
        <v>61</v>
      </c>
      <c r="B50" s="1" t="s">
        <v>53</v>
      </c>
      <c r="C50" s="15">
        <v>20.100000000000001</v>
      </c>
      <c r="D50" s="16"/>
      <c r="E50" s="17">
        <v>20.9</v>
      </c>
      <c r="F50" s="17">
        <v>130.30000000000001</v>
      </c>
    </row>
    <row r="51" spans="1:6" ht="78.75" customHeight="1">
      <c r="A51" s="37" t="s">
        <v>117</v>
      </c>
      <c r="B51" s="30" t="s">
        <v>118</v>
      </c>
      <c r="C51" s="28">
        <v>3098.8</v>
      </c>
      <c r="D51" s="38"/>
      <c r="E51" s="39">
        <v>9296.2999999999993</v>
      </c>
      <c r="F51" s="39">
        <v>9296.2999999999993</v>
      </c>
    </row>
    <row r="52" spans="1:6" ht="33" customHeight="1">
      <c r="A52" s="3" t="s">
        <v>60</v>
      </c>
      <c r="B52" s="30" t="s">
        <v>54</v>
      </c>
      <c r="C52" s="28">
        <f>1380.5-24.032</f>
        <v>1356.4680000000001</v>
      </c>
      <c r="D52" s="16"/>
      <c r="E52" s="25">
        <v>1284.2</v>
      </c>
      <c r="F52" s="25">
        <v>1324.2</v>
      </c>
    </row>
    <row r="53" spans="1:6" ht="19.5" customHeight="1">
      <c r="A53" s="2" t="s">
        <v>31</v>
      </c>
      <c r="B53" s="5" t="s">
        <v>55</v>
      </c>
      <c r="C53" s="18">
        <f>C54+C55+C56+C57+C58+C59+C60+C61+C62+C63</f>
        <v>4960.2650000000003</v>
      </c>
      <c r="D53" s="18">
        <f>D54+D55+D56+D57+D58+D59+D60+D63</f>
        <v>570.4</v>
      </c>
      <c r="E53" s="18">
        <f>E54+E55+E56+E57+E58+E59+E60+E63</f>
        <v>625.4</v>
      </c>
      <c r="F53" s="18">
        <f>F54+F55+F56+F57+F58+F59+F60+F63</f>
        <v>570.4</v>
      </c>
    </row>
    <row r="54" spans="1:6" ht="75" customHeight="1">
      <c r="A54" s="6" t="s">
        <v>66</v>
      </c>
      <c r="B54" s="7" t="s">
        <v>67</v>
      </c>
      <c r="C54" s="24">
        <v>570.4</v>
      </c>
      <c r="D54" s="24">
        <v>570.4</v>
      </c>
      <c r="E54" s="24">
        <v>570.4</v>
      </c>
      <c r="F54" s="24">
        <v>570.4</v>
      </c>
    </row>
    <row r="55" spans="1:6" ht="63.75" customHeight="1">
      <c r="A55" s="6" t="s">
        <v>95</v>
      </c>
      <c r="B55" s="7" t="s">
        <v>96</v>
      </c>
      <c r="C55" s="24">
        <v>500</v>
      </c>
      <c r="D55" s="24"/>
      <c r="E55" s="22">
        <v>0</v>
      </c>
      <c r="F55" s="22">
        <v>0</v>
      </c>
    </row>
    <row r="56" spans="1:6" ht="78.75" customHeight="1">
      <c r="A56" s="6" t="s">
        <v>100</v>
      </c>
      <c r="B56" s="7" t="s">
        <v>101</v>
      </c>
      <c r="C56" s="24">
        <v>43.6</v>
      </c>
      <c r="D56" s="24"/>
      <c r="E56" s="22">
        <v>0</v>
      </c>
      <c r="F56" s="22">
        <v>0</v>
      </c>
    </row>
    <row r="57" spans="1:6" ht="63" customHeight="1">
      <c r="A57" s="6" t="s">
        <v>70</v>
      </c>
      <c r="B57" s="7" t="s">
        <v>71</v>
      </c>
      <c r="C57" s="24">
        <v>700</v>
      </c>
      <c r="D57" s="24"/>
      <c r="E57" s="24">
        <v>0</v>
      </c>
      <c r="F57" s="24">
        <v>0</v>
      </c>
    </row>
    <row r="58" spans="1:6" ht="62.25" customHeight="1">
      <c r="A58" s="6" t="s">
        <v>82</v>
      </c>
      <c r="B58" s="7" t="s">
        <v>69</v>
      </c>
      <c r="C58" s="24">
        <v>27.4</v>
      </c>
      <c r="D58" s="24"/>
      <c r="E58" s="24">
        <v>55</v>
      </c>
      <c r="F58" s="24">
        <v>0</v>
      </c>
    </row>
    <row r="59" spans="1:6" ht="62.25" customHeight="1">
      <c r="A59" s="6" t="s">
        <v>64</v>
      </c>
      <c r="B59" s="7" t="s">
        <v>65</v>
      </c>
      <c r="C59" s="24">
        <v>810</v>
      </c>
      <c r="D59" s="24"/>
      <c r="E59" s="24">
        <v>0</v>
      </c>
      <c r="F59" s="24">
        <v>0</v>
      </c>
    </row>
    <row r="60" spans="1:6" ht="62.25" customHeight="1">
      <c r="A60" s="31" t="s">
        <v>104</v>
      </c>
      <c r="B60" s="32" t="s">
        <v>103</v>
      </c>
      <c r="C60" s="24">
        <v>100</v>
      </c>
      <c r="D60" s="24"/>
      <c r="E60" s="24">
        <v>0</v>
      </c>
      <c r="F60" s="24">
        <v>0</v>
      </c>
    </row>
    <row r="61" spans="1:6" ht="62.25" customHeight="1">
      <c r="A61" s="31" t="s">
        <v>113</v>
      </c>
      <c r="B61" s="32" t="s">
        <v>105</v>
      </c>
      <c r="C61" s="24">
        <v>575.9</v>
      </c>
      <c r="D61" s="24"/>
      <c r="E61" s="24">
        <v>0</v>
      </c>
      <c r="F61" s="24">
        <v>0</v>
      </c>
    </row>
    <row r="62" spans="1:6" ht="62.25" customHeight="1">
      <c r="A62" s="41" t="s">
        <v>114</v>
      </c>
      <c r="B62" s="42" t="s">
        <v>108</v>
      </c>
      <c r="C62" s="29">
        <f>25+0.275</f>
        <v>25.274999999999999</v>
      </c>
      <c r="D62" s="24"/>
      <c r="E62" s="24">
        <v>0</v>
      </c>
      <c r="F62" s="24">
        <v>0</v>
      </c>
    </row>
    <row r="63" spans="1:6" ht="81" customHeight="1">
      <c r="A63" s="31" t="s">
        <v>107</v>
      </c>
      <c r="B63" s="32" t="s">
        <v>106</v>
      </c>
      <c r="C63" s="24">
        <v>1607.69</v>
      </c>
      <c r="D63" s="24"/>
      <c r="E63" s="24">
        <v>0</v>
      </c>
      <c r="F63" s="24">
        <v>0</v>
      </c>
    </row>
    <row r="64" spans="1:6" ht="63">
      <c r="A64" s="14" t="s">
        <v>92</v>
      </c>
      <c r="B64" s="5" t="s">
        <v>91</v>
      </c>
      <c r="C64" s="18">
        <f>C65</f>
        <v>2000</v>
      </c>
      <c r="D64" s="18" t="e">
        <f>D65</f>
        <v>#REF!</v>
      </c>
      <c r="E64" s="18">
        <f>E65</f>
        <v>0</v>
      </c>
      <c r="F64" s="18">
        <f>F65</f>
        <v>0</v>
      </c>
    </row>
    <row r="65" spans="1:6" ht="63">
      <c r="A65" s="3" t="s">
        <v>94</v>
      </c>
      <c r="B65" s="27" t="s">
        <v>93</v>
      </c>
      <c r="C65" s="24">
        <v>2000</v>
      </c>
      <c r="D65" s="24" t="e">
        <f>#REF!+D68+D66+D67</f>
        <v>#REF!</v>
      </c>
      <c r="E65" s="24">
        <v>0</v>
      </c>
      <c r="F65" s="24">
        <v>0</v>
      </c>
    </row>
  </sheetData>
  <mergeCells count="13">
    <mergeCell ref="A8:F8"/>
    <mergeCell ref="A9:A10"/>
    <mergeCell ref="B9:B10"/>
    <mergeCell ref="C9:C10"/>
    <mergeCell ref="E9:E10"/>
    <mergeCell ref="F9:F10"/>
    <mergeCell ref="D9:D10"/>
    <mergeCell ref="A6:F6"/>
    <mergeCell ref="A7:F7"/>
    <mergeCell ref="A1:F1"/>
    <mergeCell ref="A2:F2"/>
    <mergeCell ref="A3:F3"/>
    <mergeCell ref="A4:F4"/>
  </mergeCells>
  <phoneticPr fontId="0" type="noConversion"/>
  <pageMargins left="0.19685039370078741" right="0.19685039370078741" top="0.59055118110236227" bottom="0.39370078740157483" header="0.51181102362204722" footer="0.51181102362204722"/>
  <pageSetup paperSize="9" scale="75" fitToHeight="4" orientation="portrait" r:id="rId1"/>
  <headerFooter alignWithMargins="0"/>
  <ignoredErrors>
    <ignoredError sqref="B13:B14 B12" numberStoredAsText="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Com-fin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budj_3</dc:creator>
  <cp:lastModifiedBy>EBronina</cp:lastModifiedBy>
  <cp:lastPrinted>2020-10-21T12:21:44Z</cp:lastPrinted>
  <dcterms:created xsi:type="dcterms:W3CDTF">2012-11-02T12:54:42Z</dcterms:created>
  <dcterms:modified xsi:type="dcterms:W3CDTF">2020-10-23T06:31:08Z</dcterms:modified>
</cp:coreProperties>
</file>